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7cc4a3d3b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Planner" sheetId="1" r:id="R895b4486da644208"/>
    <x:sheet xmlns:r="http://schemas.openxmlformats.org/officeDocument/2006/relationships" name="First Batch" sheetId="2" r:id="Raffdd73b976746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($#,##0.00);&quot;—&quot;"/>
    <x:numFmt numFmtId="201" formatCode="0.00"/>
    <x:numFmt numFmtId="202" formatCode="0.0%"/>
    <x:numFmt numFmtId="203" formatCode="#,##0;(#,##0);&quot;—&quot;"/>
  </x:numFmts>
  <x:fonts count="8">
    <x:font>
      <x:sz val="11"/>
      <x:name val="Carlito"/>
    </x:font>
    <x:font>
      <x:sz val="11"/>
      <x:color rgb="FF202020"/>
      <x:name val="Arial"/>
    </x:font>
    <x:font>
      <x:b/>
      <x:sz val="18"/>
      <x:color rgb="FF342C29"/>
      <x:name val="Arial"/>
    </x:font>
    <x:font>
      <x:sz val="11"/>
      <x:color rgb="FF665D54"/>
      <x:name val="Arial"/>
    </x:font>
    <x:font>
      <x:b/>
      <x:sz val="11"/>
      <x:color rgb="FF202020"/>
      <x:name val="Arial"/>
    </x:font>
    <x:font>
      <x:sz val="11"/>
      <x:color rgb="FF2157A5"/>
      <x:name val="Arial"/>
    </x:font>
    <x:font>
      <x:sz val="11"/>
      <x:color rgb="FF277345"/>
      <x:name val="Arial"/>
    </x:font>
    <x:font>
      <x:b/>
      <x:sz val="11"/>
      <x:color rgb="FF27734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EEAE4"/>
      </x:patternFill>
    </x:fill>
    <x:fill>
      <x:patternFill patternType="solid">
        <x:fgColor rgb="FFFFF0CD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/>
    <x:xf numFmtId="200" fontId="1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6" fillId="0" borderId="0" xfId="0" applyNumberFormat="1" applyFont="1" applyFill="1" applyBorder="1"/>
    <x:xf numFmtId="203" fontId="6" fillId="0" borderId="0" xfId="0" applyNumberFormat="1" applyFont="1" applyFill="1" applyBorder="1"/>
    <x:xf numFmtId="203" fontId="1" fillId="0" borderId="0" xfId="0" applyNumberFormat="1" applyFont="1" applyFill="1" applyBorder="1"/>
    <x:xf numFmtId="200" fontId="7" fillId="0" borderId="0" xfId="0" applyNumberFormat="1" applyFont="1" applyFill="1" applyBorder="1"/>
    <x:xf numFmtId="203" fontId="5" fillId="3" borderId="0" xfId="0" applyNumberFormat="1" applyFont="1" applyFill="1" applyBorder="1"/>
    <x:xf numFmtId="0" fontId="1" fillId="2" borderId="0" xfId="0" applyNumberFormat="1" applyFont="1" applyFill="1" applyBorder="1"/>
    <x:xf numFmtId="0" fontId="6" fillId="0" borderId="0" xfId="0" applyNumberFormat="1" applyFont="1" applyFill="1" applyBorder="1"/>
    <x:xf numFmtId="201" fontId="6" fillId="0" borderId="0" xfId="0" applyNumberFormat="1" applyFont="1" applyFill="1" applyBorder="1"/>
  </x:cellXfs>
  <x:cellStyles count="1">
    <x:cellStyle name="Normal" xfId="0"/>
  </x:cellStyles>
  <x:dxfs count="2">
    <x:dxf>
      <x:font>
        <x:color rgb="FFA02B38"/>
      </x:font>
      <x:fill>
        <x:patternFill patternType="solid">
          <x:bgColor rgb="FFFCE9E9"/>
        </x:patternFill>
      </x:fill>
    </x:dxf>
    <x:dxf>
      <x:font>
        <x:color rgb="FFA02B38"/>
      </x:font>
      <x:fill>
        <x:patternFill patternType="solid">
          <x:bgColor rgb="FFFCE9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078d7bbbf49cb" /><Relationship Type="http://schemas.openxmlformats.org/officeDocument/2006/relationships/theme" Target="/xl/theme/theme1.xml" Id="R9e29c310ef974f14" /><Relationship Type="http://schemas.openxmlformats.org/officeDocument/2006/relationships/sharedStrings" Target="/xl/sharedStrings.xml" Id="R8142ecf2f706469c" /><Relationship Type="http://schemas.openxmlformats.org/officeDocument/2006/relationships/worksheet" Target="/xl/worksheets/sheet1.xml" Id="R895b4486da644208" /><Relationship Type="http://schemas.openxmlformats.org/officeDocument/2006/relationships/worksheet" Target="/xl/worksheets/sheet2.xml" Id="Raffdd73b976746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C474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17" hidden="0" customWidth="1"/>
    <x:col min="3" max="3" width="20" hidden="0" customWidth="1"/>
    <x:col min="4" max="4" width="17" hidden="0" customWidth="1"/>
    <x:col min="5" max="5" width="18" hidden="0" customWidth="1"/>
    <x:col min="6" max="6" width="22" hidden="0" customWidth="1"/>
  </x:cols>
  <x:sheetData>
    <x:row r="1" ht="25" customHeight="1">
      <x:c r="A1" s="5" t="str">
        <x:v>First Product Pricing &amp; Batch Planner</x:v>
      </x:c>
      <x:c r="B1" s="1"/>
      <x:c r="C1" s="1"/>
      <x:c r="D1" s="1"/>
      <x:c r="E1" s="1"/>
      <x:c r="F1" s="1"/>
    </x:row>
    <x:row r="2" ht="25" customHeight="1">
      <x:c r="A2" s="6" t="str">
        <x:v>LORENBROOKE  /  Start with one product</x:v>
      </x:c>
      <x:c r="B2" s="1"/>
      <x:c r="C2" s="1"/>
      <x:c r="D2" s="1"/>
      <x:c r="E2" s="1"/>
      <x:c r="F2" s="1"/>
    </x:row>
    <x:row r="3" ht="25" customHeight="1">
      <x:c r="A3" s="1" t="str">
        <x:v>Illustrative candle example. Replace the amber cells, then open First Batch. All amounts are USD.</x:v>
      </x:c>
      <x:c r="B3" s="1"/>
      <x:c r="C3" s="1"/>
      <x:c r="D3" s="1"/>
      <x:c r="E3" s="1"/>
      <x:c r="F3" s="1"/>
    </x:row>
    <x:row r="4" ht="25" customHeight="1">
      <x:c r="A4" s="8" t="str">
        <x:v>Your price check</x:v>
      </x:c>
      <x:c r="B4" s="8"/>
      <x:c r="C4" s="8"/>
      <x:c r="D4" s="8"/>
      <x:c r="E4" s="8"/>
      <x:c r="F4" s="8"/>
    </x:row>
    <x:row r="5" ht="25" customHeight="1">
      <x:c r="A5" s="3" t="str">
        <x:v>Materials and packaging per item</x:v>
      </x:c>
      <x:c r="B5" s="4" t="n">
        <x:f>IF(B38="Ready",SUM(E28:E35),"")</x:f>
        <x:v>6.2700000000000005</x:v>
      </x:c>
      <x:c r="C5" s="1" t="str">
        <x:v>Cost of supplies consumed by one finished item.</x:v>
      </x:c>
      <x:c r="D5" s="1"/>
      <x:c r="E5" s="1"/>
      <x:c r="F5" s="1"/>
    </x:row>
    <x:row r="6" ht="25" customHeight="1">
      <x:c r="A6" s="3" t="str">
        <x:v>Allowance for your time per item</x:v>
      </x:c>
      <x:c r="B6" s="4" t="n">
        <x:f>IF(B38="Ready",B17/60*B18,"")</x:f>
        <x:v>3.6</x:v>
      </x:c>
      <x:c r="C6" s="1" t="str">
        <x:v>Time is valued even if you do not pay yourself yet.</x:v>
      </x:c>
      <x:c r="D6" s="1"/>
      <x:c r="E6" s="1"/>
      <x:c r="F6" s="1"/>
    </x:row>
    <x:row r="7" ht="25" customHeight="1">
      <x:c r="A7" s="3" t="str">
        <x:v>Selling fees per sale</x:v>
      </x:c>
      <x:c r="B7" s="4" t="n">
        <x:f>IF(B38="Ready",B16*B20+B21,"")</x:f>
        <x:v>2.7</x:v>
      </x:c>
      <x:c r="C7" s="1"/>
      <x:c r="D7" s="1"/>
      <x:c r="E7" s="1"/>
      <x:c r="F7" s="1"/>
    </x:row>
    <x:row r="8" ht="34" customHeight="1">
      <x:c r="A8" s="3" t="str">
        <x:v>Contribution before time and overhead</x:v>
      </x:c>
      <x:c r="B8" s="4" t="n">
        <x:f>IF(B38="Ready",B16-B5-B7-B22,"")</x:f>
        <x:v>15.030000000000001</x:v>
      </x:c>
      <x:c r="C8" s="1" t="str">
        <x:v>Before owner time and the overhead allowance.</x:v>
      </x:c>
      <x:c r="D8" s="1"/>
      <x:c r="E8" s="1"/>
      <x:c r="F8" s="1"/>
    </x:row>
    <x:row r="9" ht="34" customHeight="1">
      <x:c r="A9" s="3" t="str">
        <x:v>Surplus after time and overhead</x:v>
      </x:c>
      <x:c r="B9" s="9" t="n">
        <x:f>IF(B38="Ready",B8-B6-B19,"")</x:f>
        <x:v>10.430000000000001</x:v>
      </x:c>
      <x:c r="C9" s="1" t="str">
        <x:v>Per-sale estimate, not whole-business net profit.</x:v>
      </x:c>
      <x:c r="D9" s="1"/>
      <x:c r="E9" s="1"/>
      <x:c r="F9" s="1"/>
    </x:row>
    <x:row r="10" ht="34" customHeight="1">
      <x:c r="A10" s="3" t="str">
        <x:v>Price covering entered costs</x:v>
      </x:c>
      <x:c r="B10" s="9" t="n">
        <x:f>IF(B38="Ready",ROUNDUP((B5+B6+B19+B21+B22)/(1-B20),2),"")</x:f>
        <x:v>12.42</x:v>
      </x:c>
      <x:c r="C10" s="1" t="str">
        <x:v>Cost check only; does not establish customer demand.</x:v>
      </x:c>
      <x:c r="D10" s="1"/>
      <x:c r="E10" s="1"/>
      <x:c r="F10" s="1"/>
    </x:row>
    <x:row r="11" ht="34" customHeight="1">
      <x:c r="A11" s="3" t="str">
        <x:v>Price including your target surplus</x:v>
      </x:c>
      <x:c r="B11" s="9" t="n">
        <x:f>IF(B38="Ready",ROUNDUP((B5+B6+B19+B21+B22+B23)/(1-B20),2),"")</x:f>
        <x:v>16.86</x:v>
      </x:c>
      <x:c r="C11" s="1" t="str">
        <x:v>Uses the dollar target in B23; rounded up to cents.</x:v>
      </x:c>
      <x:c r="D11" s="1"/>
      <x:c r="E11" s="1"/>
      <x:c r="F11" s="1"/>
    </x:row>
    <x:row r="12" ht="25" customHeight="1">
      <x:c r="A12" s="3"/>
      <x:c r="B12" s="4"/>
      <x:c r="C12" s="1"/>
      <x:c r="D12" s="1"/>
      <x:c r="E12" s="1"/>
      <x:c r="F12" s="1"/>
    </x:row>
    <x:row r="13" ht="25" customHeight="1">
      <x:c r="A13" s="3"/>
      <x:c r="B13" s="4"/>
      <x:c r="C13" s="1"/>
      <x:c r="D13" s="1"/>
      <x:c r="E13" s="1"/>
      <x:c r="F13" s="1"/>
    </x:row>
    <x:row r="14" ht="25" customHeight="1">
      <x:c r="A14" s="11" t="str">
        <x:v>1  Enter your selling assumptions</x:v>
      </x:c>
      <x:c r="B14" s="12"/>
      <x:c r="C14" s="8"/>
      <x:c r="D14" s="8"/>
      <x:c r="E14" s="8"/>
      <x:c r="F14" s="8"/>
    </x:row>
    <x:row r="15" ht="25" customHeight="1">
      <x:c r="A15" s="3"/>
      <x:c r="B15" s="4"/>
      <x:c r="C15" s="1"/>
      <x:c r="D15" s="1"/>
      <x:c r="E15" s="1"/>
      <x:c r="F15" s="1"/>
    </x:row>
    <x:row r="16" ht="25" customHeight="1">
      <x:c r="A16" s="3" t="str">
        <x:v>Selling price per item</x:v>
      </x:c>
      <x:c r="B16" s="14" t="n">
        <x:v>24</x:v>
      </x:c>
      <x:c r="C16" s="1" t="str">
        <x:v>Item price only. One item per transaction.</x:v>
      </x:c>
      <x:c r="D16" s="1"/>
      <x:c r="E16" s="1"/>
      <x:c r="F16" s="1"/>
    </x:row>
    <x:row r="17" ht="25" customHeight="1">
      <x:c r="A17" s="3" t="str">
        <x:v>Active minutes per finished item</x:v>
      </x:c>
      <x:c r="B17" s="15" t="n">
        <x:v>12</x:v>
      </x:c>
      <x:c r="C17" s="1" t="str">
        <x:v>Include making, packing and an allowance for admin.</x:v>
      </x:c>
      <x:c r="D17" s="1"/>
      <x:c r="E17" s="1"/>
      <x:c r="F17" s="1"/>
    </x:row>
    <x:row r="18" ht="25" customHeight="1">
      <x:c r="A18" s="3" t="str">
        <x:v>Value of your time per hour</x:v>
      </x:c>
      <x:c r="B18" s="15" t="n">
        <x:v>18</x:v>
      </x:c>
      <x:c r="C18" s="1" t="str">
        <x:v>Planning allowance, not an actual payroll payment.</x:v>
      </x:c>
      <x:c r="D18" s="1"/>
      <x:c r="E18" s="1"/>
      <x:c r="F18" s="1"/>
    </x:row>
    <x:row r="19" ht="25" customHeight="1">
      <x:c r="A19" s="3" t="str">
        <x:v>Overhead allowance per item</x:v>
      </x:c>
      <x:c r="B19" s="14" t="n">
        <x:v>1</x:v>
      </x:c>
      <x:c r="C19" s="1" t="str">
        <x:v>Your share of recurring costs; avoid duplicating other inputs.</x:v>
      </x:c>
      <x:c r="D19" s="1"/>
      <x:c r="E19" s="1"/>
      <x:c r="F19" s="1"/>
    </x:row>
    <x:row r="20" ht="25" customHeight="1">
      <x:c r="A20" s="3" t="str">
        <x:v>Percentage selling fee</x:v>
      </x:c>
      <x:c r="B20" s="16" t="n">
        <x:v>0.1</x:v>
      </x:c>
      <x:c r="C20" s="1" t="str">
        <x:v>Hypothetical 10%. Replace with fees for your channel.</x:v>
      </x:c>
      <x:c r="D20" s="1"/>
      <x:c r="E20" s="1"/>
      <x:c r="F20" s="1"/>
    </x:row>
    <x:row r="21" ht="25" customHeight="1">
      <x:c r="A21" s="3" t="str">
        <x:v>Fixed selling fee per transaction</x:v>
      </x:c>
      <x:c r="B21" s="14" t="n">
        <x:v>0.3</x:v>
      </x:c>
      <x:c r="C21" s="1" t="str">
        <x:v>Hypothetical $0.30. Include applicable fixed/listing fees.</x:v>
      </x:c>
      <x:c r="D21" s="1"/>
      <x:c r="E21" s="1"/>
      <x:c r="F21" s="1"/>
    </x:row>
    <x:row r="22" ht="25" customHeight="1">
      <x:c r="A22" s="3" t="str">
        <x:v>Shipping you absorb per sale</x:v>
      </x:c>
      <x:c r="B22" s="14" t="n">
        <x:v>0</x:v>
      </x:c>
      <x:c r="C22" s="1" t="str">
        <x:v>Use only seller-paid cost; see shipping note below.</x:v>
      </x:c>
      <x:c r="D22" s="1"/>
      <x:c r="E22" s="1"/>
      <x:c r="F22" s="1"/>
    </x:row>
    <x:row r="23" ht="25" customHeight="1">
      <x:c r="A23" s="3" t="str">
        <x:v>Desired surplus per item</x:v>
      </x:c>
      <x:c r="B23" s="14" t="n">
        <x:v>4</x:v>
      </x:c>
      <x:c r="C23" s="1" t="str">
        <x:v>Amount left after all costs and time entered above.</x:v>
      </x:c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  <x:row r="25" ht="25" customHeight="1">
      <x:c r="A25" s="8" t="str">
        <x:v>2  List supplies and packaging</x:v>
      </x:c>
      <x:c r="B25" s="8"/>
      <x:c r="C25" s="8"/>
      <x:c r="D25" s="8"/>
      <x:c r="E25" s="8"/>
      <x:c r="F25" s="8"/>
    </x:row>
    <x:row r="26" ht="25" customHeight="1">
      <x:c r="A26" s="1" t="str">
        <x:v>Use matching units in columns C and D, such as ounces, sheets or individual pieces.</x:v>
      </x:c>
      <x:c r="B26" s="1"/>
      <x:c r="C26" s="1"/>
      <x:c r="D26" s="1"/>
      <x:c r="E26" s="1"/>
      <x:c r="F26" s="1"/>
    </x:row>
    <x:row r="27" ht="25" customHeight="1">
      <x:c r="A27" s="8" t="str">
        <x:v>Supply</x:v>
      </x:c>
      <x:c r="B27" s="8" t="str">
        <x:v>Pack cost</x:v>
      </x:c>
      <x:c r="C27" s="8" t="str">
        <x:v>Units in pack</x:v>
      </x:c>
      <x:c r="D27" s="8" t="str">
        <x:v>Used per item</x:v>
      </x:c>
      <x:c r="E27" s="8" t="str">
        <x:v>Cost per item</x:v>
      </x:c>
      <x:c r="F27" s="8" t="str">
        <x:v>Check</x:v>
      </x:c>
    </x:row>
    <x:row r="28" ht="25" customHeight="1">
      <x:c r="A28" s="18" t="str">
        <x:v>Jar and lid</x:v>
      </x:c>
      <x:c r="B28" s="14" t="n">
        <x:v>30</x:v>
      </x:c>
      <x:c r="C28" s="15" t="n">
        <x:v>12</x:v>
      </x:c>
      <x:c r="D28" s="15" t="n">
        <x:v>1</x:v>
      </x:c>
      <x:c r="E28" s="4" t="n">
        <x:f>IF(F28="OK",B28/C28*D28,"")</x:f>
        <x:v>2.5</x:v>
      </x:c>
      <x:c r="F28" s="1" t="str">
        <x:f>IF(COUNTA(A28:D28)=0,"",IF(AND(A28&lt;&gt;"",COUNT(B28:D28)=3,B28&gt;=0,C28&gt;0,D28&gt;0),"OK","Check row"))</x:f>
        <x:v>OK</x:v>
      </x:c>
    </x:row>
    <x:row r="29" ht="25" customHeight="1">
      <x:c r="A29" s="18" t="str">
        <x:v>Wax in ounces</x:v>
      </x:c>
      <x:c r="B29" s="14" t="n">
        <x:v>24</x:v>
      </x:c>
      <x:c r="C29" s="15" t="n">
        <x:v>120</x:v>
      </x:c>
      <x:c r="D29" s="15" t="n">
        <x:v>6</x:v>
      </x:c>
      <x:c r="E29" s="4" t="n">
        <x:f>IF(F29="OK",B29/C29*D29,"")</x:f>
        <x:v>1.2000000000000002</x:v>
      </x:c>
      <x:c r="F29" s="1" t="str">
        <x:f>IF(COUNTA(A29:D29)=0,"",IF(AND(A29&lt;&gt;"",COUNT(B29:D29)=3,B29&gt;=0,C29&gt;0,D29&gt;0),"OK","Check row"))</x:f>
        <x:v>OK</x:v>
      </x:c>
    </x:row>
    <x:row r="30" ht="25" customHeight="1">
      <x:c r="A30" s="18" t="str">
        <x:v>Fragrance in ounces</x:v>
      </x:c>
      <x:c r="B30" s="14" t="n">
        <x:v>18</x:v>
      </x:c>
      <x:c r="C30" s="15" t="n">
        <x:v>12</x:v>
      </x:c>
      <x:c r="D30" s="15" t="n">
        <x:v>0.5</x:v>
      </x:c>
      <x:c r="E30" s="4" t="n">
        <x:f>IF(F30="OK",B30/C30*D30,"")</x:f>
        <x:v>0.75</x:v>
      </x:c>
      <x:c r="F30" s="1" t="str">
        <x:f>IF(COUNTA(A30:D30)=0,"",IF(AND(A30&lt;&gt;"",COUNT(B30:D30)=3,B30&gt;=0,C30&gt;0,D30&gt;0),"OK","Check row"))</x:f>
        <x:v>OK</x:v>
      </x:c>
    </x:row>
    <x:row r="31" ht="25" customHeight="1">
      <x:c r="A31" s="18" t="str">
        <x:v>Wick</x:v>
      </x:c>
      <x:c r="B31" s="14" t="n">
        <x:v>6</x:v>
      </x:c>
      <x:c r="C31" s="15" t="n">
        <x:v>50</x:v>
      </x:c>
      <x:c r="D31" s="15" t="n">
        <x:v>1</x:v>
      </x:c>
      <x:c r="E31" s="4" t="n">
        <x:f>IF(F31="OK",B31/C31*D31,"")</x:f>
        <x:v>0.12</x:v>
      </x:c>
      <x:c r="F31" s="1" t="str">
        <x:f>IF(COUNTA(A31:D31)=0,"",IF(AND(A31&lt;&gt;"",COUNT(B31:D31)=3,B31&gt;=0,C31&gt;0,D31&gt;0),"OK","Check row"))</x:f>
        <x:v>OK</x:v>
      </x:c>
    </x:row>
    <x:row r="32" ht="25" customHeight="1">
      <x:c r="A32" s="18" t="str">
        <x:v>Label</x:v>
      </x:c>
      <x:c r="B32" s="14" t="n">
        <x:v>8</x:v>
      </x:c>
      <x:c r="C32" s="15" t="n">
        <x:v>40</x:v>
      </x:c>
      <x:c r="D32" s="15" t="n">
        <x:v>1</x:v>
      </x:c>
      <x:c r="E32" s="4" t="n">
        <x:f>IF(F32="OK",B32/C32*D32,"")</x:f>
        <x:v>0.2</x:v>
      </x:c>
      <x:c r="F32" s="1" t="str">
        <x:f>IF(COUNTA(A32:D32)=0,"",IF(AND(A32&lt;&gt;"",COUNT(B32:D32)=3,B32&gt;=0,C32&gt;0,D32&gt;0),"OK","Check row"))</x:f>
        <x:v>OK</x:v>
      </x:c>
    </x:row>
    <x:row r="33" ht="25" customHeight="1">
      <x:c r="A33" s="18" t="str">
        <x:v>Gift packaging</x:v>
      </x:c>
      <x:c r="B33" s="14" t="n">
        <x:v>18</x:v>
      </x:c>
      <x:c r="C33" s="15" t="n">
        <x:v>12</x:v>
      </x:c>
      <x:c r="D33" s="15" t="n">
        <x:v>1</x:v>
      </x:c>
      <x:c r="E33" s="4" t="n">
        <x:f>IF(F33="OK",B33/C33*D33,"")</x:f>
        <x:v>1.5</x:v>
      </x:c>
      <x:c r="F33" s="1" t="str">
        <x:f>IF(COUNTA(A33:D33)=0,"",IF(AND(A33&lt;&gt;"",COUNT(B33:D33)=3,B33&gt;=0,C33&gt;0,D33&gt;0),"OK","Check row"))</x:f>
        <x:v>OK</x:v>
      </x:c>
    </x:row>
    <x:row r="34" ht="25" customHeight="1">
      <x:c r="A34" s="18"/>
      <x:c r="B34" s="14"/>
      <x:c r="C34" s="15"/>
      <x:c r="D34" s="15"/>
      <x:c r="E34" s="4" t="str">
        <x:f>IF(F34="OK",B34/C34*D34,"")</x:f>
      </x:c>
      <x:c r="F34" s="1" t="str">
        <x:f>IF(COUNTA(A34:D34)=0,"",IF(AND(A34&lt;&gt;"",COUNT(B34:D34)=3,B34&gt;=0,C34&gt;0,D34&gt;0),"OK","Check row"))</x:f>
      </x:c>
    </x:row>
    <x:row r="35" ht="25" customHeight="1">
      <x:c r="A35" s="18"/>
      <x:c r="B35" s="14"/>
      <x:c r="C35" s="15"/>
      <x:c r="D35" s="15"/>
      <x:c r="E35" s="4" t="str">
        <x:f>IF(F35="OK",B35/C35*D35,"")</x:f>
      </x:c>
      <x:c r="F35" s="1" t="str">
        <x:f>IF(COUNTA(A35:D35)=0,"",IF(AND(A35&lt;&gt;"",COUNT(B35:D35)=3,B35&gt;=0,C35&gt;0,D35&gt;0),"OK","Check row"))</x:f>
      </x:c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 t="str">
        <x:v>Input check</x:v>
      </x:c>
      <x:c r="B38" s="8" t="str">
        <x:f>IF(AND(COUNT(B16:B23)=8,B16&gt;0,MIN(B17:B23)&gt;=0,B20&lt;1,COUNTIF(F28:F35,"Check row")=0,COUNTIF(F28:F35,"OK")&gt;0),"Ready","Check inputs")</x:f>
        <x:v>Ready</x:v>
      </x:c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8" t="str">
        <x:v>How to use the result</x:v>
      </x:c>
      <x:c r="B40" s="8"/>
      <x:c r="C40" s="8"/>
      <x:c r="D40" s="8"/>
      <x:c r="E40" s="8"/>
      <x:c r="F40" s="8"/>
    </x:row>
    <x:row r="41" ht="25" customHeight="1">
      <x:c r="A41" s="1" t="str">
        <x:v>Change one assumption at a time. A price that covers costs still needs a real buyer willing to pay it.</x:v>
      </x:c>
      <x:c r="B41" s="1"/>
      <x:c r="C41" s="1"/>
      <x:c r="D41" s="1"/>
      <x:c r="E41" s="1"/>
      <x:c r="F41" s="1"/>
    </x:row>
    <x:row r="42" ht="25" customHeight="1">
      <x:c r="A42" s="1" t="str">
        <x:v>Include supply delivery charges in pack cost. Include normal waste in units used per sellable item.</x:v>
      </x:c>
      <x:c r="B42" s="1"/>
      <x:c r="C42" s="1"/>
      <x:c r="D42" s="1"/>
      <x:c r="E42" s="1"/>
      <x:c r="F42" s="1"/>
    </x:row>
    <x:row r="43" ht="25" customHeight="1">
      <x:c r="A43" s="1" t="str">
        <x:v>Shipping: this simple version excludes separately charged shipping revenue and fees on that revenue.</x:v>
      </x:c>
      <x:c r="B43" s="1"/>
      <x:c r="C43" s="1"/>
      <x:c r="D43" s="1"/>
      <x:c r="E43" s="1"/>
      <x:c r="F43" s="1"/>
    </x:row>
    <x:row r="44" ht="25" customHeight="1">
      <x:c r="A44" s="1" t="str">
        <x:v>Use for local pickup or shipping included in the item price. Multi-item orders need adjusted fee allocation.</x:v>
      </x:c>
      <x:c r="B44" s="1"/>
      <x:c r="C44" s="1"/>
      <x:c r="D44" s="1"/>
      <x:c r="E44" s="1"/>
      <x:c r="F44" s="1"/>
    </x:row>
    <x:row r="45" ht="25" customHeight="1">
      <x:c r="A45" s="1" t="str">
        <x:v>Taxes, refunds, paid staff and separate advertising fees are not modeled automatically.</x:v>
      </x:c>
      <x:c r="B45" s="1"/>
      <x:c r="C45" s="1"/>
      <x:c r="D45" s="1"/>
      <x:c r="E45" s="1"/>
      <x:c r="F45" s="1"/>
    </x:row>
    <x:row r="46" ht="25" customHeight="1">
      <x:c r="A46" s="1" t="str">
        <x:v>Example costs and fees are fictional, not supplier quotes or current Etsy rates. Candle inputs are not a recipe.</x:v>
      </x:c>
      <x:c r="B46" s="1"/>
      <x:c r="C46" s="1"/>
      <x:c r="D46" s="1"/>
      <x:c r="E46" s="1"/>
      <x:c r="F46" s="1"/>
    </x:row>
    <x:row r="47" ht="25" customHeight="1">
      <x:c r="A47" s="1" t="str">
        <x:v>Save a new copy for each product. Enter zero for a known zero cost; leave unused supply rows fully blank.</x:v>
      </x:c>
      <x:c r="B47" s="1"/>
      <x:c r="C47" s="1"/>
      <x:c r="D47" s="1"/>
      <x:c r="E47" s="1"/>
      <x:c r="F47" s="1"/>
    </x:row>
  </x:sheetData>
  <x:conditionalFormatting sqref="B5:B12">
    <x:cfRule type="cellIs" dxfId="0" priority="1" operator="lessThan">
      <x:formula>0</x:formula>
    </x:cfRule>
  </x:conditionalFormatting>
  <x:dataValidations count="8">
    <x:dataValidation type="decimal" operator="greaterThanOrEqual" sqref="B16">
      <x:formula1>0</x:formula1>
    </x:dataValidation>
    <x:dataValidation type="decimal" operator="greaterThanOrEqual" sqref="B17">
      <x:formula1>0</x:formula1>
    </x:dataValidation>
    <x:dataValidation type="decimal" operator="greaterThanOrEqual" sqref="B18">
      <x:formula1>0</x:formula1>
    </x:dataValidation>
    <x:dataValidation type="decimal" operator="greaterThanOrEqual" sqref="B19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B23">
      <x:formula1>0</x:formula1>
    </x:dataValidation>
    <x:dataValidation type="decimal" operator="between" sqref="B20">
      <x:formula1>0</x:formula1>
      <x:formula2>0.9999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C474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17" hidden="0" customWidth="1"/>
    <x:col min="3" max="3" width="20" hidden="0" customWidth="1"/>
    <x:col min="4" max="4" width="17" hidden="0" customWidth="1"/>
    <x:col min="5" max="5" width="18" hidden="0" customWidth="1"/>
    <x:col min="6" max="6" width="22" hidden="0" customWidth="1"/>
  </x:cols>
  <x:sheetData>
    <x:row r="1" ht="25" customHeight="1">
      <x:c r="A1" s="5" t="str">
        <x:v>Plan your first small batch</x:v>
      </x:c>
      <x:c r="B1" s="1"/>
      <x:c r="C1" s="1"/>
      <x:c r="D1" s="1"/>
      <x:c r="E1" s="1"/>
      <x:c r="F1" s="1"/>
    </x:row>
    <x:row r="2" ht="25" customHeight="1">
      <x:c r="A2" s="6" t="str">
        <x:v>LORENBROOKE  /  Keep the upfront spend visible</x:v>
      </x:c>
      <x:c r="B2" s="1"/>
      <x:c r="C2" s="1"/>
      <x:c r="D2" s="1"/>
      <x:c r="E2" s="1"/>
      <x:c r="F2" s="1"/>
    </x:row>
    <x:row r="3" ht="25" customHeight="1">
      <x:c r="A3" s="1" t="str">
        <x:v>Use after Price Planner. This first-purchase model assumes no supplies already on hand.</x:v>
      </x:c>
      <x:c r="B3" s="1"/>
      <x:c r="C3" s="1"/>
      <x:c r="D3" s="1"/>
      <x:c r="E3" s="1"/>
      <x:c r="F3" s="1"/>
    </x:row>
    <x:row r="4" ht="25" customHeight="1">
      <x:c r="A4" s="8" t="str">
        <x:v>Your batch check</x:v>
      </x:c>
      <x:c r="B4" s="8"/>
      <x:c r="C4" s="8"/>
      <x:c r="D4" s="8"/>
      <x:c r="E4" s="8"/>
      <x:c r="F4" s="8"/>
    </x:row>
    <x:row r="5" ht="25" customHeight="1">
      <x:c r="A5" s="3" t="str">
        <x:v>Supply packs to buy now</x:v>
      </x:c>
      <x:c r="B5" s="4" t="n">
        <x:f>IF(B38="Ready",SUM(E28:E35),"")</x:f>
        <x:v>176</x:v>
      </x:c>
      <x:c r="C5" s="1" t="str">
        <x:v>Whole packs rounded up for the batch you plan to make.</x:v>
      </x:c>
      <x:c r="D5" s="1"/>
      <x:c r="E5" s="1"/>
      <x:c r="F5" s="1"/>
    </x:row>
    <x:row r="6" ht="34" customHeight="1">
      <x:c r="A6" s="3" t="str">
        <x:v>Total upfront cash needed</x:v>
      </x:c>
      <x:c r="B6" s="9" t="n">
        <x:f>IF(B38="Ready",B5+B18+B19,"")</x:f>
        <x:v>226</x:v>
      </x:c>
      <x:c r="C6" s="1" t="str">
        <x:v>Supply purchases plus the cash inputs in B18 and B19.</x:v>
      </x:c>
      <x:c r="D6" s="1"/>
      <x:c r="E6" s="1"/>
      <x:c r="F6" s="1"/>
    </x:row>
    <x:row r="7" ht="34" customHeight="1">
      <x:c r="A7" s="3" t="str">
        <x:v>Budget remaining after purchases</x:v>
      </x:c>
      <x:c r="B7" s="9" t="n">
        <x:f>IF(B38="Ready",B20-B6,"")</x:f>
        <x:v>24</x:v>
      </x:c>
      <x:c r="C7" s="1" t="str">
        <x:v>A negative number means this batch exceeds your budget.</x:v>
      </x:c>
      <x:c r="D7" s="1"/>
      <x:c r="E7" s="1"/>
      <x:c r="F7" s="1"/>
    </x:row>
    <x:row r="8" ht="34" customHeight="1">
      <x:c r="A8" s="3" t="str">
        <x:v>Revenue at the sales quantity entered</x:v>
      </x:c>
      <x:c r="B8" s="22" t="n">
        <x:f>IF(B38="Ready",B17*'Price Planner'!B16,"")</x:f>
        <x:v>432</x:v>
      </x:c>
      <x:c r="C8" s="1"/>
      <x:c r="D8" s="1"/>
      <x:c r="E8" s="1"/>
      <x:c r="F8" s="1"/>
    </x:row>
    <x:row r="9" ht="34" customHeight="1">
      <x:c r="A9" s="3" t="str">
        <x:v>Cash after sales and listed payments</x:v>
      </x:c>
      <x:c r="B9" s="22" t="n">
        <x:f>IF(B38="Ready",B8-B17*('Price Planner'!B7+'Price Planner'!B22)-B6,"")</x:f>
        <x:v>157.39999999999998</x:v>
      </x:c>
      <x:c r="C9" s="1" t="str">
        <x:v>Before owner withdrawals and unlisted payments; not profit.</x:v>
      </x:c>
      <x:c r="D9" s="1"/>
      <x:c r="E9" s="1"/>
      <x:c r="F9" s="1"/>
    </x:row>
    <x:row r="10" ht="34" customHeight="1">
      <x:c r="A10" s="3" t="str">
        <x:v>Sales needed to recover upfront cash</x:v>
      </x:c>
      <x:c r="B10" s="20" t="n">
        <x:f>IF(B38&lt;&gt;"Ready","",IF('Price Planner'!B16-'Price Planner'!B7-'Price Planner'!B22&lt;=0,"No recovery",ROUNDUP(B6/('Price Planner'!B16-'Price Planner'!B7-'Price Planner'!B22),0)))</x:f>
        <x:v>11</x:v>
      </x:c>
      <x:c r="C10" s="1" t="str">
        <x:v>If greater than B16, this batch cannot recover it at sellout.</x:v>
      </x:c>
      <x:c r="D10" s="1"/>
      <x:c r="E10" s="1"/>
      <x:c r="F10" s="1"/>
    </x:row>
    <x:row r="11" ht="34" customHeight="1">
      <x:c r="A11" s="3" t="str">
        <x:v>Finished items left unsold</x:v>
      </x:c>
      <x:c r="B11" s="21" t="n">
        <x:f>IF(B38="Ready",B16-B17,"")</x:f>
        <x:v>6</x:v>
      </x:c>
      <x:c r="C11" s="1" t="str">
        <x:v>This is finished stock, separate from unused supplies.</x:v>
      </x:c>
      <x:c r="D11" s="1"/>
      <x:c r="E11" s="1"/>
      <x:c r="F11" s="1"/>
    </x:row>
    <x:row r="12" ht="34" customHeight="1">
      <x:c r="A12" s="3" t="str">
        <x:v>Unused supplies at purchase cost</x:v>
      </x:c>
      <x:c r="B12" s="19" t="n">
        <x:f>IF(B38="Ready",B5-B16*'Price Planner'!B5,"")</x:f>
        <x:v>25.519999999999982</x:v>
      </x:c>
      <x:c r="C12" s="1" t="str">
        <x:v>Raw supplies remaining after making the entire batch.</x:v>
      </x:c>
      <x:c r="D12" s="1"/>
      <x:c r="E12" s="1"/>
      <x:c r="F12" s="1"/>
    </x:row>
    <x:row r="13" ht="25" customHeight="1">
      <x:c r="A13" s="3"/>
      <x:c r="B13" s="4"/>
      <x:c r="C13" s="1"/>
      <x:c r="D13" s="1"/>
      <x:c r="E13" s="1"/>
      <x:c r="F13" s="1"/>
    </x:row>
    <x:row r="14" ht="25" customHeight="1">
      <x:c r="A14" s="11" t="str">
        <x:v>1  Choose a batch to test</x:v>
      </x:c>
      <x:c r="B14" s="12"/>
      <x:c r="C14" s="8"/>
      <x:c r="D14" s="8"/>
      <x:c r="E14" s="8"/>
      <x:c r="F14" s="8"/>
    </x:row>
    <x:row r="15" ht="25" customHeight="1">
      <x:c r="A15" s="3"/>
      <x:c r="B15" s="4"/>
      <x:c r="C15" s="1"/>
      <x:c r="D15" s="1"/>
      <x:c r="E15" s="1"/>
      <x:c r="F15" s="1"/>
    </x:row>
    <x:row r="16" ht="25" customHeight="1">
      <x:c r="A16" s="3" t="str">
        <x:v>Finished items to make</x:v>
      </x:c>
      <x:c r="B16" s="23" t="n">
        <x:v>24</x:v>
      </x:c>
      <x:c r="C16" s="1" t="str">
        <x:v>Whole sellable units. Try another quantity to compare.</x:v>
      </x:c>
      <x:c r="D16" s="1"/>
      <x:c r="E16" s="1"/>
      <x:c r="F16" s="1"/>
    </x:row>
    <x:row r="17" ht="25" customHeight="1">
      <x:c r="A17" s="3" t="str">
        <x:v>Items you expect to sell in this test</x:v>
      </x:c>
      <x:c r="B17" s="23" t="n">
        <x:v>18</x:v>
      </x:c>
      <x:c r="C17" s="1" t="str">
        <x:v>A scenario, not a forecast. Enter 0 to see no-sale cash exposure.</x:v>
      </x:c>
      <x:c r="D17" s="1"/>
      <x:c r="E17" s="1"/>
      <x:c r="F17" s="1"/>
    </x:row>
    <x:row r="18" ht="25" customHeight="1">
      <x:c r="A18" s="3" t="str">
        <x:v>One-time setup cash for this launch</x:v>
      </x:c>
      <x:c r="B18" s="14" t="n">
        <x:v>40</x:v>
      </x:c>
      <x:c r="C18" s="1" t="str">
        <x:v>For example, equipment bought now. Exclude supply packs.</x:v>
      </x:c>
      <x:c r="D18" s="1"/>
      <x:c r="E18" s="1"/>
      <x:c r="F18" s="1"/>
    </x:row>
    <x:row r="19" ht="25" customHeight="1">
      <x:c r="A19" s="3" t="str">
        <x:v>Other cash paid before this test</x:v>
      </x:c>
      <x:c r="B19" s="14" t="n">
        <x:v>10</x:v>
      </x:c>
      <x:c r="C19" s="1" t="str">
        <x:v>For example, this launch’s listing or promotion spend.</x:v>
      </x:c>
      <x:c r="D19" s="1"/>
      <x:c r="E19" s="1"/>
      <x:c r="F19" s="1"/>
    </x:row>
    <x:row r="20" ht="25" customHeight="1">
      <x:c r="A20" s="3" t="str">
        <x:v>Cash available for this launch</x:v>
      </x:c>
      <x:c r="B20" s="14" t="n">
        <x:v>250</x:v>
      </x:c>
      <x:c r="C20" s="1" t="str">
        <x:v>Amount you can allocate to the costs listed in this model.</x:v>
      </x:c>
      <x:c r="D20" s="1"/>
      <x:c r="E20" s="1"/>
      <x:c r="F20" s="1"/>
    </x:row>
    <x:row r="21" ht="25" customHeight="1">
      <x:c r="A21" s="3"/>
      <x:c r="B21" s="4"/>
      <x:c r="C21" s="1"/>
      <x:c r="D21" s="1"/>
      <x:c r="E21" s="1"/>
      <x:c r="F21" s="1"/>
    </x:row>
    <x:row r="22" ht="25" customHeight="1">
      <x:c r="A22" s="3"/>
      <x:c r="B22" s="4"/>
      <x:c r="C22" s="1"/>
      <x:c r="D22" s="1"/>
      <x:c r="E22" s="1"/>
      <x:c r="F22" s="1"/>
    </x:row>
    <x:row r="23" ht="25" customHeight="1">
      <x:c r="A23" s="3"/>
      <x:c r="B23" s="4"/>
      <x:c r="C23" s="1"/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  <x:row r="25" ht="25" customHeight="1">
      <x:c r="A25" s="8" t="str">
        <x:v>2  See what you need to buy</x:v>
      </x:c>
      <x:c r="B25" s="8"/>
      <x:c r="C25" s="8"/>
      <x:c r="D25" s="8"/>
      <x:c r="E25" s="8"/>
      <x:c r="F25" s="8"/>
    </x:row>
    <x:row r="26" ht="25" customHeight="1">
      <x:c r="A26" s="1" t="str">
        <x:v>Linked from Price Planner. Packs round up separately for each supply; edit inputs on that sheet.</x:v>
      </x:c>
      <x:c r="B26" s="1"/>
      <x:c r="C26" s="1"/>
      <x:c r="D26" s="1"/>
      <x:c r="E26" s="1"/>
      <x:c r="F26" s="1"/>
    </x:row>
    <x:row r="27" ht="25" customHeight="1">
      <x:c r="A27" s="8" t="str">
        <x:v>Supply</x:v>
      </x:c>
      <x:c r="B27" s="8" t="str">
        <x:v>Units needed</x:v>
      </x:c>
      <x:c r="C27" s="8" t="str">
        <x:v>Whole packs</x:v>
      </x:c>
      <x:c r="D27" s="8" t="str">
        <x:v>Units left</x:v>
      </x:c>
      <x:c r="E27" s="8" t="str">
        <x:v>Purchase cash</x:v>
      </x:c>
      <x:c r="F27" s="8" t="str">
        <x:v>Unused value</x:v>
      </x:c>
    </x:row>
    <x:row r="28" ht="25" customHeight="1">
      <x:c r="A28" s="25" t="str">
        <x:f>IF('Price Planner'!F28="OK",'Price Planner'!A28,"")</x:f>
        <x:v>Jar and lid</x:v>
      </x:c>
      <x:c r="B28" s="26" t="n">
        <x:f>IF(AND($B$38="Ready",A28&lt;&gt;""),$B$16*'Price Planner'!D28,"")</x:f>
        <x:v>24</x:v>
      </x:c>
      <x:c r="C28" s="20" t="n">
        <x:f>IF(B28="","",ROUNDUP(B28/'Price Planner'!C28,0))</x:f>
        <x:v>2</x:v>
      </x:c>
      <x:c r="D28" s="26" t="n">
        <x:f>IF(B28="","",C28*'Price Planner'!C28-B28)</x:f>
        <x:v>0</x:v>
      </x:c>
      <x:c r="E28" s="19" t="n">
        <x:f>IF(B28="","",C28*'Price Planner'!B28)</x:f>
        <x:v>60</x:v>
      </x:c>
      <x:c r="F28" s="19" t="n">
        <x:f>IF(B28="","",D28*'Price Planner'!B28/'Price Planner'!C28)</x:f>
        <x:v>0</x:v>
      </x:c>
    </x:row>
    <x:row r="29" ht="25" customHeight="1">
      <x:c r="A29" s="25" t="str">
        <x:f>IF('Price Planner'!F29="OK",'Price Planner'!A29,"")</x:f>
        <x:v>Wax in ounces</x:v>
      </x:c>
      <x:c r="B29" s="26" t="n">
        <x:f>IF(AND($B$38="Ready",A29&lt;&gt;""),$B$16*'Price Planner'!D29,"")</x:f>
        <x:v>144</x:v>
      </x:c>
      <x:c r="C29" s="20" t="n">
        <x:f>IF(B29="","",ROUNDUP(B29/'Price Planner'!C29,0))</x:f>
        <x:v>2</x:v>
      </x:c>
      <x:c r="D29" s="26" t="n">
        <x:f>IF(B29="","",C29*'Price Planner'!C29-B29)</x:f>
        <x:v>96</x:v>
      </x:c>
      <x:c r="E29" s="19" t="n">
        <x:f>IF(B29="","",C29*'Price Planner'!B29)</x:f>
        <x:v>48</x:v>
      </x:c>
      <x:c r="F29" s="19" t="n">
        <x:f>IF(B29="","",D29*'Price Planner'!B29/'Price Planner'!C29)</x:f>
        <x:v>19.2</x:v>
      </x:c>
    </x:row>
    <x:row r="30" ht="25" customHeight="1">
      <x:c r="A30" s="25" t="str">
        <x:f>IF('Price Planner'!F30="OK",'Price Planner'!A30,"")</x:f>
        <x:v>Fragrance in ounces</x:v>
      </x:c>
      <x:c r="B30" s="26" t="n">
        <x:f>IF(AND($B$38="Ready",A30&lt;&gt;""),$B$16*'Price Planner'!D30,"")</x:f>
        <x:v>12</x:v>
      </x:c>
      <x:c r="C30" s="20" t="n">
        <x:f>IF(B30="","",ROUNDUP(B30/'Price Planner'!C30,0))</x:f>
        <x:v>1</x:v>
      </x:c>
      <x:c r="D30" s="26" t="n">
        <x:f>IF(B30="","",C30*'Price Planner'!C30-B30)</x:f>
        <x:v>0</x:v>
      </x:c>
      <x:c r="E30" s="19" t="n">
        <x:f>IF(B30="","",C30*'Price Planner'!B30)</x:f>
        <x:v>18</x:v>
      </x:c>
      <x:c r="F30" s="19" t="n">
        <x:f>IF(B30="","",D30*'Price Planner'!B30/'Price Planner'!C30)</x:f>
        <x:v>0</x:v>
      </x:c>
    </x:row>
    <x:row r="31" ht="25" customHeight="1">
      <x:c r="A31" s="25" t="str">
        <x:f>IF('Price Planner'!F31="OK",'Price Planner'!A31,"")</x:f>
        <x:v>Wick</x:v>
      </x:c>
      <x:c r="B31" s="26" t="n">
        <x:f>IF(AND($B$38="Ready",A31&lt;&gt;""),$B$16*'Price Planner'!D31,"")</x:f>
        <x:v>24</x:v>
      </x:c>
      <x:c r="C31" s="20" t="n">
        <x:f>IF(B31="","",ROUNDUP(B31/'Price Planner'!C31,0))</x:f>
        <x:v>1</x:v>
      </x:c>
      <x:c r="D31" s="26" t="n">
        <x:f>IF(B31="","",C31*'Price Planner'!C31-B31)</x:f>
        <x:v>26</x:v>
      </x:c>
      <x:c r="E31" s="19" t="n">
        <x:f>IF(B31="","",C31*'Price Planner'!B31)</x:f>
        <x:v>6</x:v>
      </x:c>
      <x:c r="F31" s="19" t="n">
        <x:f>IF(B31="","",D31*'Price Planner'!B31/'Price Planner'!C31)</x:f>
        <x:v>3.12</x:v>
      </x:c>
    </x:row>
    <x:row r="32" ht="25" customHeight="1">
      <x:c r="A32" s="25" t="str">
        <x:f>IF('Price Planner'!F32="OK",'Price Planner'!A32,"")</x:f>
        <x:v>Label</x:v>
      </x:c>
      <x:c r="B32" s="26" t="n">
        <x:f>IF(AND($B$38="Ready",A32&lt;&gt;""),$B$16*'Price Planner'!D32,"")</x:f>
        <x:v>24</x:v>
      </x:c>
      <x:c r="C32" s="20" t="n">
        <x:f>IF(B32="","",ROUNDUP(B32/'Price Planner'!C32,0))</x:f>
        <x:v>1</x:v>
      </x:c>
      <x:c r="D32" s="26" t="n">
        <x:f>IF(B32="","",C32*'Price Planner'!C32-B32)</x:f>
        <x:v>16</x:v>
      </x:c>
      <x:c r="E32" s="19" t="n">
        <x:f>IF(B32="","",C32*'Price Planner'!B32)</x:f>
        <x:v>8</x:v>
      </x:c>
      <x:c r="F32" s="19" t="n">
        <x:f>IF(B32="","",D32*'Price Planner'!B32/'Price Planner'!C32)</x:f>
        <x:v>3.2</x:v>
      </x:c>
    </x:row>
    <x:row r="33" ht="25" customHeight="1">
      <x:c r="A33" s="25" t="str">
        <x:f>IF('Price Planner'!F33="OK",'Price Planner'!A33,"")</x:f>
        <x:v>Gift packaging</x:v>
      </x:c>
      <x:c r="B33" s="26" t="n">
        <x:f>IF(AND($B$38="Ready",A33&lt;&gt;""),$B$16*'Price Planner'!D33,"")</x:f>
        <x:v>24</x:v>
      </x:c>
      <x:c r="C33" s="20" t="n">
        <x:f>IF(B33="","",ROUNDUP(B33/'Price Planner'!C33,0))</x:f>
        <x:v>2</x:v>
      </x:c>
      <x:c r="D33" s="26" t="n">
        <x:f>IF(B33="","",C33*'Price Planner'!C33-B33)</x:f>
        <x:v>0</x:v>
      </x:c>
      <x:c r="E33" s="19" t="n">
        <x:f>IF(B33="","",C33*'Price Planner'!B33)</x:f>
        <x:v>36</x:v>
      </x:c>
      <x:c r="F33" s="19" t="n">
        <x:f>IF(B33="","",D33*'Price Planner'!B33/'Price Planner'!C33)</x:f>
        <x:v>0</x:v>
      </x:c>
    </x:row>
    <x:row r="34" ht="25" customHeight="1">
      <x:c r="A34" s="25" t="str">
        <x:f>IF('Price Planner'!F34="OK",'Price Planner'!A34,"")</x:f>
      </x:c>
      <x:c r="B34" s="26" t="str">
        <x:f>IF(AND($B$38="Ready",A34&lt;&gt;""),$B$16*'Price Planner'!D34,"")</x:f>
      </x:c>
      <x:c r="C34" s="20" t="str">
        <x:f>IF(B34="","",ROUNDUP(B34/'Price Planner'!C34,0))</x:f>
      </x:c>
      <x:c r="D34" s="26" t="str">
        <x:f>IF(B34="","",C34*'Price Planner'!C34-B34)</x:f>
      </x:c>
      <x:c r="E34" s="19" t="str">
        <x:f>IF(B34="","",C34*'Price Planner'!B34)</x:f>
      </x:c>
      <x:c r="F34" s="19" t="str">
        <x:f>IF(B34="","",D34*'Price Planner'!B34/'Price Planner'!C34)</x:f>
      </x:c>
    </x:row>
    <x:row r="35" ht="25" customHeight="1">
      <x:c r="A35" s="25" t="str">
        <x:f>IF('Price Planner'!F35="OK",'Price Planner'!A35,"")</x:f>
      </x:c>
      <x:c r="B35" s="26" t="str">
        <x:f>IF(AND($B$38="Ready",A35&lt;&gt;""),$B$16*'Price Planner'!D35,"")</x:f>
      </x:c>
      <x:c r="C35" s="20" t="str">
        <x:f>IF(B35="","",ROUNDUP(B35/'Price Planner'!C35,0))</x:f>
      </x:c>
      <x:c r="D35" s="26" t="str">
        <x:f>IF(B35="","",C35*'Price Planner'!C35-B35)</x:f>
      </x:c>
      <x:c r="E35" s="19" t="str">
        <x:f>IF(B35="","",C35*'Price Planner'!B35)</x:f>
      </x:c>
      <x:c r="F35" s="19" t="str">
        <x:f>IF(B35="","",D35*'Price Planner'!B35/'Price Planner'!C35)</x:f>
      </x:c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 t="str">
        <x:v>Input check</x:v>
      </x:c>
      <x:c r="B38" s="8" t="str">
        <x:f>IF(AND('Price Planner'!B38="Ready",COUNT(B16:B20)=5,B16&gt;0,B16=INT(B16),B17&gt;=0,B17=INT(B17),B17&lt;=B16,MIN(B18:B20)&gt;=0),"Ready","Check inputs")</x:f>
        <x:v>Ready</x:v>
      </x:c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8" t="str">
        <x:v>Read cash and costs separately</x:v>
      </x:c>
      <x:c r="B40" s="8"/>
      <x:c r="C40" s="8"/>
      <x:c r="D40" s="8"/>
      <x:c r="E40" s="8"/>
      <x:c r="F40" s="8"/>
    </x:row>
    <x:row r="41" ht="25" customHeight="1">
      <x:c r="A41" s="1" t="str">
        <x:v>Price Planner spreads overhead into each item. Here, enter actual upfront cash once in B18 or B19.</x:v>
      </x:c>
      <x:c r="B41" s="1"/>
      <x:c r="C41" s="1"/>
      <x:c r="D41" s="1"/>
      <x:c r="E41" s="1"/>
      <x:c r="F41" s="1"/>
    </x:row>
    <x:row r="42" ht="25" customHeight="1">
      <x:c r="A42" s="1" t="str">
        <x:v>The cash result assumes sales are collected and fees paid; it is not a payout calendar or an accounting profit.</x:v>
      </x:c>
      <x:c r="B42" s="1"/>
      <x:c r="C42" s="1"/>
      <x:c r="D42" s="1"/>
      <x:c r="E42" s="1"/>
      <x:c r="F42" s="1"/>
    </x:row>
    <x:row r="43" ht="25" customHeight="1">
      <x:c r="A43" s="1" t="str">
        <x:v>Owner time is not a cash payment here. Allow for the time to make the entire batch, including unsold items.</x:v>
      </x:c>
      <x:c r="B43" s="1"/>
      <x:c r="C43" s="1"/>
      <x:c r="D43" s="1"/>
      <x:c r="E43" s="1"/>
      <x:c r="F43" s="1"/>
    </x:row>
    <x:row r="44" ht="25" customHeight="1">
      <x:c r="A44" s="1" t="str">
        <x:v>Unused supplies and finished stock still tie up money. Leftover value assumes supplies remain usable.</x:v>
      </x:c>
      <x:c r="B44" s="1"/>
      <x:c r="C44" s="1"/>
      <x:c r="D44" s="1"/>
      <x:c r="E44" s="1"/>
      <x:c r="F44" s="1"/>
    </x:row>
    <x:row r="45" ht="25" customHeight="1">
      <x:c r="A45" s="1" t="str">
        <x:v>If you already own supplies, this first-purchase model overstates the new cash needed. Use a fresh launch.</x:v>
      </x:c>
      <x:c r="B45" s="1"/>
      <x:c r="C45" s="1"/>
      <x:c r="D45" s="1"/>
      <x:c r="E45" s="1"/>
      <x:c r="F45" s="1"/>
    </x:row>
    <x:row r="46" ht="25" customHeight="1">
      <x:c r="A46" s="1" t="str">
        <x:v>Do not buy more solely to lower the cost per item. Compare the cash commitment with evidence of demand.</x:v>
      </x:c>
      <x:c r="B46" s="1"/>
      <x:c r="C46" s="1"/>
      <x:c r="D46" s="1"/>
      <x:c r="E46" s="1"/>
      <x:c r="F46" s="1"/>
    </x:row>
    <x:row r="47" ht="25" customHeight="1">
      <x:c r="A47" s="1" t="str">
        <x:v>Product details, fees and shipping assumptions come from Price Planner. Replace its fictional example first.</x:v>
      </x:c>
      <x:c r="B47" s="1"/>
      <x:c r="C47" s="1"/>
      <x:c r="D47" s="1"/>
      <x:c r="E47" s="1"/>
      <x:c r="F47" s="1"/>
    </x:row>
  </x:sheetData>
  <x:conditionalFormatting sqref="B5:B12">
    <x:cfRule type="cellIs" dxfId="1" priority="1" operator="lessThan">
      <x:formula>0</x:formula>
    </x:cfRule>
  </x:conditionalFormatting>
  <x:dataValidations count="4">
    <x:dataValidation type="whole" operator="between" sqref="B16:B17">
      <x:formula1>0</x:formula1>
      <x:formula2>100000</x:formula2>
    </x:dataValidation>
    <x:dataValidation type="decimal" operator="greaterThanOrEqual" sqref="B18">
      <x:formula1>0</x:formula1>
    </x:dataValidation>
    <x:dataValidation type="decimal" operator="greaterThanOrEqual" sqref="B19">
      <x:formula1>0</x:formula1>
    </x:dataValidation>
    <x:dataValidation type="decimal" operator="greaterThanOrEqual" sqref="B20">
      <x:formula1>0</x:formula1>
    </x:dataValidation>
  </x:dataValidations>
  <x:pageMargins left="0.7" right="0.7" top="0.75" bottom="0.75" header="0.3" footer="0.3"/>
</x:worksheet>
</file>